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323A1F-5D5C-4ACD-92EE-66816CA1FCEB}" xr6:coauthVersionLast="45" xr6:coauthVersionMax="45" xr10:uidLastSave="{00000000-0000-0000-0000-000000000000}"/>
  <bookViews>
    <workbookView xWindow="-120" yWindow="-120" windowWidth="29040" windowHeight="15840" xr2:uid="{1CAC40EF-DF26-4A60-B2A3-A7E04F890F6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O19" i="1"/>
  <c r="L19" i="1"/>
  <c r="I19" i="1"/>
  <c r="K19" i="1" s="1"/>
  <c r="O18" i="1"/>
  <c r="L18" i="1"/>
  <c r="K18" i="1"/>
  <c r="J18" i="1"/>
  <c r="I18" i="1"/>
  <c r="O17" i="1"/>
  <c r="L17" i="1"/>
  <c r="I17" i="1"/>
  <c r="J17" i="1" s="1"/>
  <c r="O16" i="1"/>
  <c r="L16" i="1"/>
  <c r="I16" i="1"/>
  <c r="J16" i="1" s="1"/>
  <c r="O15" i="1"/>
  <c r="L15" i="1"/>
  <c r="I15" i="1"/>
  <c r="K15" i="1" s="1"/>
  <c r="O14" i="1"/>
  <c r="L14" i="1"/>
  <c r="I14" i="1"/>
  <c r="K14" i="1" s="1"/>
  <c r="O13" i="1"/>
  <c r="L13" i="1"/>
  <c r="I13" i="1"/>
  <c r="K13" i="1" s="1"/>
  <c r="O12" i="1"/>
  <c r="L12" i="1"/>
  <c r="I12" i="1"/>
  <c r="K12" i="1" s="1"/>
  <c r="O11" i="1"/>
  <c r="L11" i="1"/>
  <c r="I11" i="1"/>
  <c r="J11" i="1" s="1"/>
  <c r="O10" i="1"/>
  <c r="L10" i="1"/>
  <c r="I10" i="1"/>
  <c r="K10" i="1" s="1"/>
  <c r="O9" i="1"/>
  <c r="L9" i="1"/>
  <c r="I9" i="1"/>
  <c r="K9" i="1" s="1"/>
  <c r="O8" i="1"/>
  <c r="L8" i="1"/>
  <c r="I8" i="1"/>
  <c r="J8" i="1" s="1"/>
  <c r="O7" i="1"/>
  <c r="L7" i="1"/>
  <c r="I7" i="1"/>
  <c r="K7" i="1" s="1"/>
  <c r="O6" i="1"/>
  <c r="L6" i="1"/>
  <c r="I6" i="1"/>
  <c r="K6" i="1" s="1"/>
  <c r="O5" i="1"/>
  <c r="L5" i="1"/>
  <c r="I5" i="1"/>
  <c r="J5" i="1" s="1"/>
  <c r="J6" i="1" l="1"/>
  <c r="N18" i="1"/>
  <c r="M18" i="1" s="1"/>
  <c r="P18" i="1"/>
  <c r="K5" i="1"/>
  <c r="P5" i="1" s="1"/>
  <c r="K17" i="1"/>
  <c r="N17" i="1" s="1"/>
  <c r="M17" i="1" s="1"/>
  <c r="L21" i="1"/>
  <c r="J12" i="1"/>
  <c r="O21" i="1"/>
  <c r="K11" i="1"/>
  <c r="N11" i="1" s="1"/>
  <c r="M11" i="1" s="1"/>
  <c r="N5" i="1"/>
  <c r="M5" i="1" s="1"/>
  <c r="J7" i="1"/>
  <c r="J13" i="1"/>
  <c r="J14" i="1"/>
  <c r="K8" i="1"/>
  <c r="P8" i="1" s="1"/>
  <c r="J9" i="1"/>
  <c r="J15" i="1"/>
  <c r="J10" i="1"/>
  <c r="K16" i="1"/>
  <c r="P16" i="1" s="1"/>
  <c r="J19" i="1"/>
  <c r="N16" i="1" l="1"/>
  <c r="M16" i="1" s="1"/>
  <c r="N8" i="1"/>
  <c r="M8" i="1" s="1"/>
  <c r="N15" i="1"/>
  <c r="M15" i="1" s="1"/>
  <c r="P15" i="1"/>
  <c r="N9" i="1"/>
  <c r="M9" i="1" s="1"/>
  <c r="P9" i="1"/>
  <c r="K21" i="1"/>
  <c r="N6" i="1"/>
  <c r="M6" i="1" s="1"/>
  <c r="P6" i="1"/>
  <c r="N19" i="1"/>
  <c r="M19" i="1" s="1"/>
  <c r="P19" i="1"/>
  <c r="N14" i="1"/>
  <c r="M14" i="1" s="1"/>
  <c r="P14" i="1"/>
  <c r="P17" i="1"/>
  <c r="N13" i="1"/>
  <c r="M13" i="1" s="1"/>
  <c r="P13" i="1"/>
  <c r="P11" i="1"/>
  <c r="N10" i="1"/>
  <c r="M10" i="1" s="1"/>
  <c r="P10" i="1"/>
  <c r="N7" i="1"/>
  <c r="M7" i="1" s="1"/>
  <c r="P7" i="1"/>
  <c r="N12" i="1"/>
  <c r="M12" i="1" s="1"/>
  <c r="P12" i="1"/>
  <c r="J21" i="1"/>
  <c r="P21" i="1" l="1"/>
  <c r="M21" i="1"/>
  <c r="N21" i="1"/>
</calcChain>
</file>

<file path=xl/sharedStrings.xml><?xml version="1.0" encoding="utf-8"?>
<sst xmlns="http://schemas.openxmlformats.org/spreadsheetml/2006/main" count="58" uniqueCount="58">
  <si>
    <t>Стоимость проекта,  рублей</t>
  </si>
  <si>
    <t>Общая сумма субсидии</t>
  </si>
  <si>
    <t>№ п/п</t>
  </si>
  <si>
    <t>Наименование проекта с указанием населённого пункта</t>
  </si>
  <si>
    <t>в том числе средства:</t>
  </si>
  <si>
    <t>ФБ</t>
  </si>
  <si>
    <t>бюджета РФ</t>
  </si>
  <si>
    <t>средства МБ</t>
  </si>
  <si>
    <t>внебюджетные источники финансирования</t>
  </si>
  <si>
    <t>За счет ФБ в соглашении</t>
  </si>
  <si>
    <t>за счет РБ в соглашении</t>
  </si>
  <si>
    <t>за счет местного бюджета</t>
  </si>
  <si>
    <t>Расходные обязательста муниципального района</t>
  </si>
  <si>
    <t xml:space="preserve">внебюджетные источники </t>
  </si>
  <si>
    <t>Ботлихский</t>
  </si>
  <si>
    <t>Создание и обустройство зон отдыха, спортивных и детских игровых площадок с. Тлох</t>
  </si>
  <si>
    <t>Ремонтно-восстановительные работы улично-дорожной сети и дворовых проездов с. Годобери</t>
  </si>
  <si>
    <t>Гергебильский</t>
  </si>
  <si>
    <t>Обустройство общественных колодцев и водоразборных колонок с. Дарада</t>
  </si>
  <si>
    <t>Гумбетовский</t>
  </si>
  <si>
    <t>Ремонтно-восстановительные работы улично-дорожной сети и дворовых проездов с. Цилитль</t>
  </si>
  <si>
    <t>Тляратинский</t>
  </si>
  <si>
    <t>Создание и обустройство зон отдыха, спортивных и детских игровых площадок с. Чадаколоб</t>
  </si>
  <si>
    <t>Ремонтно-восстановительные работы улично-дорожной сети и дворовых проездов с. Герель</t>
  </si>
  <si>
    <t>Сулейман-Стальский</t>
  </si>
  <si>
    <t>Создание и обустройство зон отдыха, спортивных и детских игровых площадок с. Зухрабкент</t>
  </si>
  <si>
    <t>Ахтынский</t>
  </si>
  <si>
    <t>Организация оформления фасада административного здания с. Ахты "МБУ ДО СЮН им. Кисриева"</t>
  </si>
  <si>
    <t>Гунибский</t>
  </si>
  <si>
    <t>Лакский</t>
  </si>
  <si>
    <t>Рутульский</t>
  </si>
  <si>
    <t>Органиация освещения территории с. Хлют</t>
  </si>
  <si>
    <t>Цумадинский</t>
  </si>
  <si>
    <t>Организация ливневых стоков с. Тинди</t>
  </si>
  <si>
    <t>Организация оформления фасада с. Н. Гаквари</t>
  </si>
  <si>
    <t>Дахадаевский</t>
  </si>
  <si>
    <t>Организация освещения территории с. Ицари</t>
  </si>
  <si>
    <t>Итого</t>
  </si>
  <si>
    <t xml:space="preserve">сумма по соглашению </t>
  </si>
  <si>
    <t>За счет внебюджетных источников</t>
  </si>
  <si>
    <t>в том числе:</t>
  </si>
  <si>
    <t>Муниципальный Район</t>
  </si>
  <si>
    <t>Расходные обязательства муниципального района</t>
  </si>
  <si>
    <t>НМЦК</t>
  </si>
  <si>
    <t>Номер и дата соглашения</t>
  </si>
  <si>
    <t>Контрактация</t>
  </si>
  <si>
    <t>номер и дата контракта</t>
  </si>
  <si>
    <t>строительная готовность</t>
  </si>
  <si>
    <t>касса</t>
  </si>
  <si>
    <t>руб.</t>
  </si>
  <si>
    <t>в процентах</t>
  </si>
  <si>
    <t>экономия</t>
  </si>
  <si>
    <t>цена контракта</t>
  </si>
  <si>
    <t>Ремонтно-восстановительные работы улично-дорожной сети и дворовых проездов     с. Согратль</t>
  </si>
  <si>
    <t>Ремонтно-восстановительные работы улично-дорожной сети и дворовых проездов     с. Бурши</t>
  </si>
  <si>
    <t>Ремонтно-восстановительные работы улично-дорожной сети и дворовых проездов     с. Кунки</t>
  </si>
  <si>
    <t xml:space="preserve"> Реестр победитлей для предоставления субсидий из республиканского бюджета Республики Дагестан на реализацию мероприятий по благоустройству сельских территорий Республики Дагестан 2023 года</t>
  </si>
  <si>
    <t>Стоимость проекта,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</si>
</sst>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2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2" xfId="0" applyFont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 applyAlignment="1">
      <alignment wrapText="1"/>
    </xf>
    <xf numFmtId="0" fontId="0" fillId="0" borderId="3" xfId="0" applyBorder="1"/>
    <xf numFmtId="4" fontId="2" fillId="0" borderId="3" xfId="0" applyNumberFormat="1" applyFont="1" applyBorder="1"/>
    <xf numFmtId="164" fontId="7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8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A94B-BCA2-4D1B-B65A-3FBE2B88C2B2}">
  <dimension ref="A1:Y24"/>
  <sheetViews>
    <sheetView tabSelected="1" workbookViewId="0">
      <selection activeCell="P2" sqref="P2:P4"/>
    </sheetView>
  </sheetViews>
  <sheetFormatPr defaultRowHeight="15" x14ac:dyDescent="0.25"/>
  <cols>
    <col min="1" max="1" width="7.28515625" customWidth="1"/>
    <col min="2" max="2" width="24.28515625" customWidth="1"/>
    <col min="3" max="3" width="102" customWidth="1"/>
    <col min="4" max="4" width="20.140625" customWidth="1"/>
    <col min="5" max="6" width="0" hidden="1" customWidth="1"/>
    <col min="7" max="8" width="14.28515625" hidden="1" customWidth="1"/>
    <col min="9" max="9" width="29.28515625" hidden="1" customWidth="1"/>
    <col min="10" max="10" width="19.7109375" customWidth="1"/>
    <col min="11" max="11" width="15.28515625" bestFit="1" customWidth="1"/>
    <col min="12" max="12" width="15.7109375" customWidth="1"/>
    <col min="13" max="13" width="19.7109375" customWidth="1"/>
    <col min="14" max="14" width="20.85546875" hidden="1" customWidth="1"/>
    <col min="15" max="15" width="18.85546875" hidden="1" customWidth="1"/>
    <col min="16" max="16" width="22" customWidth="1"/>
    <col min="17" max="17" width="23.140625" customWidth="1"/>
    <col min="18" max="18" width="11.85546875" customWidth="1"/>
    <col min="19" max="19" width="18.85546875" bestFit="1" customWidth="1"/>
    <col min="20" max="20" width="13" customWidth="1"/>
    <col min="21" max="21" width="29.28515625" customWidth="1"/>
    <col min="22" max="22" width="31.140625" bestFit="1" customWidth="1"/>
    <col min="23" max="23" width="9.140625" hidden="1" customWidth="1"/>
    <col min="24" max="24" width="17" customWidth="1"/>
    <col min="25" max="25" width="12.28515625" customWidth="1"/>
    <col min="26" max="26" width="14.5703125" customWidth="1"/>
  </cols>
  <sheetData>
    <row r="1" spans="1:25" ht="46.5" customHeight="1" x14ac:dyDescent="0.25">
      <c r="A1" s="40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5" ht="72" customHeight="1" x14ac:dyDescent="0.3">
      <c r="A2" s="30" t="s">
        <v>2</v>
      </c>
      <c r="B2" s="30" t="s">
        <v>41</v>
      </c>
      <c r="C2" s="30" t="s">
        <v>3</v>
      </c>
      <c r="D2" s="36" t="s">
        <v>0</v>
      </c>
      <c r="E2" s="15"/>
      <c r="F2" s="15"/>
      <c r="G2" s="1"/>
      <c r="H2" s="1"/>
      <c r="I2" s="17" t="s">
        <v>1</v>
      </c>
      <c r="J2" s="47" t="s">
        <v>57</v>
      </c>
      <c r="K2" s="48"/>
      <c r="L2" s="48"/>
      <c r="M2" s="49"/>
      <c r="N2" s="1"/>
      <c r="O2" s="21"/>
      <c r="P2" s="33" t="s">
        <v>42</v>
      </c>
      <c r="Q2" s="20" t="s">
        <v>44</v>
      </c>
      <c r="R2" s="28" t="s">
        <v>45</v>
      </c>
      <c r="S2" s="28"/>
      <c r="T2" s="28"/>
      <c r="U2" s="2" t="s">
        <v>46</v>
      </c>
      <c r="V2" s="2" t="s">
        <v>47</v>
      </c>
      <c r="W2" s="2"/>
      <c r="X2" s="2" t="s">
        <v>48</v>
      </c>
      <c r="Y2" s="2"/>
    </row>
    <row r="3" spans="1:25" ht="18.75" customHeight="1" x14ac:dyDescent="0.3">
      <c r="A3" s="31"/>
      <c r="B3" s="31"/>
      <c r="C3" s="31"/>
      <c r="D3" s="37"/>
      <c r="E3" s="15" t="s">
        <v>4</v>
      </c>
      <c r="F3" s="15"/>
      <c r="G3" s="1"/>
      <c r="H3" s="1"/>
      <c r="I3" s="1"/>
      <c r="J3" s="50" t="s">
        <v>40</v>
      </c>
      <c r="K3" s="51"/>
      <c r="L3" s="51"/>
      <c r="M3" s="52"/>
      <c r="N3" s="1"/>
      <c r="O3" s="21"/>
      <c r="P3" s="34"/>
      <c r="Q3" s="2"/>
      <c r="R3" s="2" t="s">
        <v>43</v>
      </c>
      <c r="S3" s="2" t="s">
        <v>52</v>
      </c>
      <c r="T3" s="2" t="s">
        <v>51</v>
      </c>
      <c r="U3" s="27"/>
      <c r="V3" s="29"/>
      <c r="W3" s="29"/>
      <c r="X3" s="2" t="s">
        <v>49</v>
      </c>
      <c r="Y3" s="2" t="s">
        <v>50</v>
      </c>
    </row>
    <row r="4" spans="1:25" ht="93.75" x14ac:dyDescent="0.25">
      <c r="A4" s="32"/>
      <c r="B4" s="32"/>
      <c r="C4" s="32"/>
      <c r="D4" s="38"/>
      <c r="E4" s="15" t="s">
        <v>5</v>
      </c>
      <c r="F4" s="15" t="s">
        <v>6</v>
      </c>
      <c r="G4" s="15" t="s">
        <v>7</v>
      </c>
      <c r="H4" s="15" t="s">
        <v>8</v>
      </c>
      <c r="I4" s="1"/>
      <c r="J4" s="15" t="s">
        <v>9</v>
      </c>
      <c r="K4" s="15" t="s">
        <v>10</v>
      </c>
      <c r="L4" s="15" t="s">
        <v>11</v>
      </c>
      <c r="M4" s="15" t="s">
        <v>39</v>
      </c>
      <c r="N4" s="15" t="s">
        <v>12</v>
      </c>
      <c r="O4" s="14" t="s">
        <v>13</v>
      </c>
      <c r="P4" s="35"/>
    </row>
    <row r="5" spans="1:25" ht="37.5" x14ac:dyDescent="0.3">
      <c r="A5" s="3">
        <v>1</v>
      </c>
      <c r="B5" s="42" t="s">
        <v>14</v>
      </c>
      <c r="C5" s="4" t="s">
        <v>15</v>
      </c>
      <c r="D5" s="5">
        <v>2320330</v>
      </c>
      <c r="E5" s="6">
        <v>1607990</v>
      </c>
      <c r="F5" s="6">
        <v>16240</v>
      </c>
      <c r="G5" s="7">
        <v>450000</v>
      </c>
      <c r="H5" s="7">
        <v>246100</v>
      </c>
      <c r="I5" s="18">
        <f>E5+F5</f>
        <v>1624230</v>
      </c>
      <c r="J5" s="19">
        <f>I5*0.99</f>
        <v>1607987.7</v>
      </c>
      <c r="K5" s="19">
        <f>I5*0.01</f>
        <v>16242.300000000001</v>
      </c>
      <c r="L5" s="19">
        <f>G5</f>
        <v>450000</v>
      </c>
      <c r="M5" s="19">
        <f>D5-N5</f>
        <v>246100</v>
      </c>
      <c r="N5" s="19">
        <f>J5+K5+L5</f>
        <v>2074230</v>
      </c>
      <c r="O5" s="22">
        <f>H5</f>
        <v>246100</v>
      </c>
      <c r="P5" s="19">
        <f>J5+K5+L5</f>
        <v>2074230</v>
      </c>
    </row>
    <row r="6" spans="1:25" ht="37.5" x14ac:dyDescent="0.3">
      <c r="A6" s="3">
        <v>2</v>
      </c>
      <c r="B6" s="43"/>
      <c r="C6" s="4" t="s">
        <v>16</v>
      </c>
      <c r="D6" s="6">
        <v>2468907</v>
      </c>
      <c r="E6" s="6">
        <v>1652218</v>
      </c>
      <c r="F6" s="6">
        <v>16689</v>
      </c>
      <c r="G6" s="7">
        <v>400000</v>
      </c>
      <c r="H6" s="7">
        <v>400000</v>
      </c>
      <c r="I6" s="18">
        <f t="shared" ref="I6:I19" si="0">E6+F6</f>
        <v>1668907</v>
      </c>
      <c r="J6" s="19">
        <f t="shared" ref="J6:J19" si="1">I6*0.99</f>
        <v>1652217.93</v>
      </c>
      <c r="K6" s="19">
        <f t="shared" ref="K6:K19" si="2">I6*0.01</f>
        <v>16689.07</v>
      </c>
      <c r="L6" s="19">
        <f t="shared" ref="L6:L19" si="3">G6</f>
        <v>400000</v>
      </c>
      <c r="M6" s="19">
        <f t="shared" ref="M6:M19" si="4">D6-N6</f>
        <v>400000</v>
      </c>
      <c r="N6" s="19">
        <f t="shared" ref="N6:N19" si="5">J6+K6+L6</f>
        <v>2068907</v>
      </c>
      <c r="O6" s="22">
        <f t="shared" ref="O6:O19" si="6">H6</f>
        <v>400000</v>
      </c>
      <c r="P6" s="19">
        <f t="shared" ref="P6:P19" si="7">J6+K6+L6</f>
        <v>2068907</v>
      </c>
    </row>
    <row r="7" spans="1:25" ht="18.75" x14ac:dyDescent="0.3">
      <c r="A7" s="3">
        <v>3</v>
      </c>
      <c r="B7" s="8" t="s">
        <v>17</v>
      </c>
      <c r="C7" s="4" t="s">
        <v>18</v>
      </c>
      <c r="D7" s="6">
        <v>1607000</v>
      </c>
      <c r="E7" s="6">
        <v>1113650</v>
      </c>
      <c r="F7" s="6">
        <v>11250</v>
      </c>
      <c r="G7" s="7">
        <v>50000</v>
      </c>
      <c r="H7" s="7">
        <v>432100</v>
      </c>
      <c r="I7" s="18">
        <f t="shared" si="0"/>
        <v>1124900</v>
      </c>
      <c r="J7" s="19">
        <f t="shared" si="1"/>
        <v>1113651</v>
      </c>
      <c r="K7" s="19">
        <f t="shared" si="2"/>
        <v>11249</v>
      </c>
      <c r="L7" s="19">
        <f t="shared" si="3"/>
        <v>50000</v>
      </c>
      <c r="M7" s="19">
        <f t="shared" si="4"/>
        <v>432100</v>
      </c>
      <c r="N7" s="19">
        <f t="shared" si="5"/>
        <v>1174900</v>
      </c>
      <c r="O7" s="22">
        <f t="shared" si="6"/>
        <v>432100</v>
      </c>
      <c r="P7" s="19">
        <f t="shared" si="7"/>
        <v>1174900</v>
      </c>
    </row>
    <row r="8" spans="1:25" ht="37.5" x14ac:dyDescent="0.3">
      <c r="A8" s="3">
        <v>4</v>
      </c>
      <c r="B8" s="9" t="s">
        <v>19</v>
      </c>
      <c r="C8" s="4" t="s">
        <v>20</v>
      </c>
      <c r="D8" s="6">
        <v>3197840</v>
      </c>
      <c r="E8" s="6">
        <v>1980000</v>
      </c>
      <c r="F8" s="6">
        <v>20000</v>
      </c>
      <c r="G8" s="7">
        <v>650840</v>
      </c>
      <c r="H8" s="7">
        <v>547000</v>
      </c>
      <c r="I8" s="18">
        <f t="shared" si="0"/>
        <v>2000000</v>
      </c>
      <c r="J8" s="19">
        <f t="shared" si="1"/>
        <v>1980000</v>
      </c>
      <c r="K8" s="19">
        <f t="shared" si="2"/>
        <v>20000</v>
      </c>
      <c r="L8" s="19">
        <f t="shared" si="3"/>
        <v>650840</v>
      </c>
      <c r="M8" s="19">
        <f t="shared" si="4"/>
        <v>547000</v>
      </c>
      <c r="N8" s="19">
        <f t="shared" si="5"/>
        <v>2650840</v>
      </c>
      <c r="O8" s="22">
        <f t="shared" si="6"/>
        <v>547000</v>
      </c>
      <c r="P8" s="19">
        <f t="shared" si="7"/>
        <v>2650840</v>
      </c>
    </row>
    <row r="9" spans="1:25" ht="37.5" x14ac:dyDescent="0.3">
      <c r="A9" s="3">
        <v>5</v>
      </c>
      <c r="B9" s="44" t="s">
        <v>21</v>
      </c>
      <c r="C9" s="4" t="s">
        <v>22</v>
      </c>
      <c r="D9" s="6">
        <v>4055150</v>
      </c>
      <c r="E9" s="6">
        <v>1980000</v>
      </c>
      <c r="F9" s="6">
        <v>20000</v>
      </c>
      <c r="G9" s="7">
        <v>50150</v>
      </c>
      <c r="H9" s="7">
        <v>2005000</v>
      </c>
      <c r="I9" s="18">
        <f t="shared" si="0"/>
        <v>2000000</v>
      </c>
      <c r="J9" s="19">
        <f t="shared" si="1"/>
        <v>1980000</v>
      </c>
      <c r="K9" s="19">
        <f t="shared" si="2"/>
        <v>20000</v>
      </c>
      <c r="L9" s="19">
        <f t="shared" si="3"/>
        <v>50150</v>
      </c>
      <c r="M9" s="19">
        <f t="shared" si="4"/>
        <v>2005000</v>
      </c>
      <c r="N9" s="19">
        <f t="shared" si="5"/>
        <v>2050150</v>
      </c>
      <c r="O9" s="22">
        <f t="shared" si="6"/>
        <v>2005000</v>
      </c>
      <c r="P9" s="19">
        <f t="shared" si="7"/>
        <v>2050150</v>
      </c>
    </row>
    <row r="10" spans="1:25" ht="37.5" x14ac:dyDescent="0.3">
      <c r="A10" s="3">
        <v>6</v>
      </c>
      <c r="B10" s="45"/>
      <c r="C10" s="4" t="s">
        <v>23</v>
      </c>
      <c r="D10" s="6">
        <v>2587010</v>
      </c>
      <c r="E10" s="6">
        <v>1792800</v>
      </c>
      <c r="F10" s="6">
        <v>18110</v>
      </c>
      <c r="G10" s="7">
        <v>200000</v>
      </c>
      <c r="H10" s="7">
        <v>576100</v>
      </c>
      <c r="I10" s="18">
        <f t="shared" si="0"/>
        <v>1810910</v>
      </c>
      <c r="J10" s="19">
        <f t="shared" si="1"/>
        <v>1792800.9</v>
      </c>
      <c r="K10" s="19">
        <f t="shared" si="2"/>
        <v>18109.100000000002</v>
      </c>
      <c r="L10" s="19">
        <f t="shared" si="3"/>
        <v>200000</v>
      </c>
      <c r="M10" s="19">
        <f t="shared" si="4"/>
        <v>576100</v>
      </c>
      <c r="N10" s="19">
        <f t="shared" si="5"/>
        <v>2010910</v>
      </c>
      <c r="O10" s="22">
        <f t="shared" si="6"/>
        <v>576100</v>
      </c>
      <c r="P10" s="19">
        <f t="shared" si="7"/>
        <v>2010910</v>
      </c>
    </row>
    <row r="11" spans="1:25" ht="37.5" x14ac:dyDescent="0.3">
      <c r="A11" s="3">
        <v>7</v>
      </c>
      <c r="B11" s="10" t="s">
        <v>24</v>
      </c>
      <c r="C11" s="4" t="s">
        <v>25</v>
      </c>
      <c r="D11" s="6">
        <v>1369800</v>
      </c>
      <c r="E11" s="6">
        <v>890400</v>
      </c>
      <c r="F11" s="6">
        <v>8904</v>
      </c>
      <c r="G11" s="7">
        <v>110900</v>
      </c>
      <c r="H11" s="7">
        <v>359596</v>
      </c>
      <c r="I11" s="18">
        <f t="shared" si="0"/>
        <v>899304</v>
      </c>
      <c r="J11" s="19">
        <f t="shared" si="1"/>
        <v>890310.96</v>
      </c>
      <c r="K11" s="19">
        <f t="shared" si="2"/>
        <v>8993.0400000000009</v>
      </c>
      <c r="L11" s="19">
        <f t="shared" si="3"/>
        <v>110900</v>
      </c>
      <c r="M11" s="19">
        <f t="shared" si="4"/>
        <v>359596</v>
      </c>
      <c r="N11" s="19">
        <f t="shared" si="5"/>
        <v>1010204</v>
      </c>
      <c r="O11" s="22">
        <f t="shared" si="6"/>
        <v>359596</v>
      </c>
      <c r="P11" s="19">
        <f t="shared" si="7"/>
        <v>1010204</v>
      </c>
    </row>
    <row r="12" spans="1:25" ht="37.5" x14ac:dyDescent="0.3">
      <c r="A12" s="3">
        <v>8</v>
      </c>
      <c r="B12" s="10" t="s">
        <v>26</v>
      </c>
      <c r="C12" s="4" t="s">
        <v>27</v>
      </c>
      <c r="D12" s="6">
        <v>2633470</v>
      </c>
      <c r="E12" s="6">
        <v>1824990</v>
      </c>
      <c r="F12" s="6">
        <v>18430</v>
      </c>
      <c r="G12" s="7">
        <v>785000</v>
      </c>
      <c r="H12" s="7">
        <v>5050</v>
      </c>
      <c r="I12" s="18">
        <f t="shared" si="0"/>
        <v>1843420</v>
      </c>
      <c r="J12" s="19">
        <f t="shared" si="1"/>
        <v>1824985.8</v>
      </c>
      <c r="K12" s="19">
        <f t="shared" si="2"/>
        <v>18434.2</v>
      </c>
      <c r="L12" s="19">
        <f t="shared" si="3"/>
        <v>785000</v>
      </c>
      <c r="M12" s="19">
        <f t="shared" si="4"/>
        <v>5050</v>
      </c>
      <c r="N12" s="19">
        <f t="shared" si="5"/>
        <v>2628420</v>
      </c>
      <c r="O12" s="22">
        <f t="shared" si="6"/>
        <v>5050</v>
      </c>
      <c r="P12" s="19">
        <f t="shared" si="7"/>
        <v>2628420</v>
      </c>
    </row>
    <row r="13" spans="1:25" ht="37.5" x14ac:dyDescent="0.3">
      <c r="A13" s="3">
        <v>9</v>
      </c>
      <c r="B13" s="8" t="s">
        <v>28</v>
      </c>
      <c r="C13" s="4" t="s">
        <v>53</v>
      </c>
      <c r="D13" s="6">
        <v>2149140</v>
      </c>
      <c r="E13" s="6">
        <v>1489100</v>
      </c>
      <c r="F13" s="6">
        <v>15040</v>
      </c>
      <c r="G13" s="7">
        <v>400000</v>
      </c>
      <c r="H13" s="7">
        <v>245000</v>
      </c>
      <c r="I13" s="18">
        <f t="shared" si="0"/>
        <v>1504140</v>
      </c>
      <c r="J13" s="19">
        <f t="shared" si="1"/>
        <v>1489098.6</v>
      </c>
      <c r="K13" s="19">
        <f t="shared" si="2"/>
        <v>15041.4</v>
      </c>
      <c r="L13" s="19">
        <f t="shared" si="3"/>
        <v>400000</v>
      </c>
      <c r="M13" s="19">
        <f t="shared" si="4"/>
        <v>245000</v>
      </c>
      <c r="N13" s="19">
        <f t="shared" si="5"/>
        <v>1904140</v>
      </c>
      <c r="O13" s="22">
        <f t="shared" si="6"/>
        <v>245000</v>
      </c>
      <c r="P13" s="19">
        <f t="shared" si="7"/>
        <v>1904140</v>
      </c>
    </row>
    <row r="14" spans="1:25" ht="37.5" x14ac:dyDescent="0.3">
      <c r="A14" s="3">
        <v>10</v>
      </c>
      <c r="B14" s="10" t="s">
        <v>29</v>
      </c>
      <c r="C14" s="4" t="s">
        <v>54</v>
      </c>
      <c r="D14" s="6">
        <v>3536900</v>
      </c>
      <c r="E14" s="6">
        <v>1980000</v>
      </c>
      <c r="F14" s="6">
        <v>20000</v>
      </c>
      <c r="G14" s="7">
        <v>1000000</v>
      </c>
      <c r="H14" s="7">
        <v>536900</v>
      </c>
      <c r="I14" s="18">
        <f t="shared" si="0"/>
        <v>2000000</v>
      </c>
      <c r="J14" s="19">
        <f t="shared" si="1"/>
        <v>1980000</v>
      </c>
      <c r="K14" s="19">
        <f t="shared" si="2"/>
        <v>20000</v>
      </c>
      <c r="L14" s="19">
        <f t="shared" si="3"/>
        <v>1000000</v>
      </c>
      <c r="M14" s="19">
        <f t="shared" si="4"/>
        <v>536900</v>
      </c>
      <c r="N14" s="19">
        <f t="shared" si="5"/>
        <v>3000000</v>
      </c>
      <c r="O14" s="22">
        <f t="shared" si="6"/>
        <v>536900</v>
      </c>
      <c r="P14" s="19">
        <f t="shared" si="7"/>
        <v>3000000</v>
      </c>
    </row>
    <row r="15" spans="1:25" ht="18.75" x14ac:dyDescent="0.3">
      <c r="A15" s="3">
        <v>11</v>
      </c>
      <c r="B15" s="9" t="s">
        <v>30</v>
      </c>
      <c r="C15" s="4" t="s">
        <v>31</v>
      </c>
      <c r="D15" s="6">
        <v>2857120</v>
      </c>
      <c r="E15" s="6">
        <v>1979985</v>
      </c>
      <c r="F15" s="6">
        <v>19999</v>
      </c>
      <c r="G15" s="7">
        <v>807136</v>
      </c>
      <c r="H15" s="7">
        <v>50000</v>
      </c>
      <c r="I15" s="18">
        <f t="shared" si="0"/>
        <v>1999984</v>
      </c>
      <c r="J15" s="19">
        <f t="shared" si="1"/>
        <v>1979984.16</v>
      </c>
      <c r="K15" s="19">
        <f t="shared" si="2"/>
        <v>19999.84</v>
      </c>
      <c r="L15" s="19">
        <f t="shared" si="3"/>
        <v>807136</v>
      </c>
      <c r="M15" s="19">
        <f t="shared" si="4"/>
        <v>50000</v>
      </c>
      <c r="N15" s="19">
        <f t="shared" si="5"/>
        <v>2807120</v>
      </c>
      <c r="O15" s="22">
        <f t="shared" si="6"/>
        <v>50000</v>
      </c>
      <c r="P15" s="19">
        <f t="shared" si="7"/>
        <v>2807120</v>
      </c>
    </row>
    <row r="16" spans="1:25" ht="18.75" x14ac:dyDescent="0.3">
      <c r="A16" s="3">
        <v>12</v>
      </c>
      <c r="B16" s="44" t="s">
        <v>32</v>
      </c>
      <c r="C16" s="4" t="s">
        <v>33</v>
      </c>
      <c r="D16" s="6">
        <v>2456527</v>
      </c>
      <c r="E16" s="6">
        <v>1702327</v>
      </c>
      <c r="F16" s="6">
        <v>17200</v>
      </c>
      <c r="G16" s="7">
        <v>500000</v>
      </c>
      <c r="H16" s="7">
        <v>237000</v>
      </c>
      <c r="I16" s="18">
        <f t="shared" si="0"/>
        <v>1719527</v>
      </c>
      <c r="J16" s="19">
        <f t="shared" si="1"/>
        <v>1702331.73</v>
      </c>
      <c r="K16" s="19">
        <f t="shared" si="2"/>
        <v>17195.27</v>
      </c>
      <c r="L16" s="19">
        <f t="shared" si="3"/>
        <v>500000</v>
      </c>
      <c r="M16" s="19">
        <f t="shared" si="4"/>
        <v>237000</v>
      </c>
      <c r="N16" s="19">
        <f t="shared" si="5"/>
        <v>2219527</v>
      </c>
      <c r="O16" s="22">
        <f t="shared" si="6"/>
        <v>237000</v>
      </c>
      <c r="P16" s="19">
        <f t="shared" si="7"/>
        <v>2219527</v>
      </c>
    </row>
    <row r="17" spans="1:16" ht="18.75" x14ac:dyDescent="0.3">
      <c r="A17" s="3">
        <v>13</v>
      </c>
      <c r="B17" s="45"/>
      <c r="C17" s="4" t="s">
        <v>34</v>
      </c>
      <c r="D17" s="6">
        <v>2571610</v>
      </c>
      <c r="E17" s="6">
        <v>1782180</v>
      </c>
      <c r="F17" s="6">
        <v>17820</v>
      </c>
      <c r="G17" s="7">
        <v>391610</v>
      </c>
      <c r="H17" s="7">
        <v>380000</v>
      </c>
      <c r="I17" s="18">
        <f t="shared" si="0"/>
        <v>1800000</v>
      </c>
      <c r="J17" s="19">
        <f t="shared" si="1"/>
        <v>1782000</v>
      </c>
      <c r="K17" s="19">
        <f t="shared" si="2"/>
        <v>18000</v>
      </c>
      <c r="L17" s="19">
        <f t="shared" si="3"/>
        <v>391610</v>
      </c>
      <c r="M17" s="19">
        <f t="shared" si="4"/>
        <v>380000</v>
      </c>
      <c r="N17" s="19">
        <f t="shared" si="5"/>
        <v>2191610</v>
      </c>
      <c r="O17" s="22">
        <f t="shared" si="6"/>
        <v>380000</v>
      </c>
      <c r="P17" s="19">
        <f t="shared" si="7"/>
        <v>2191610</v>
      </c>
    </row>
    <row r="18" spans="1:16" ht="37.5" x14ac:dyDescent="0.3">
      <c r="A18" s="3">
        <v>14</v>
      </c>
      <c r="B18" s="46" t="s">
        <v>35</v>
      </c>
      <c r="C18" s="4" t="s">
        <v>55</v>
      </c>
      <c r="D18" s="6">
        <v>969640</v>
      </c>
      <c r="E18" s="6">
        <v>671960</v>
      </c>
      <c r="F18" s="6">
        <v>6790</v>
      </c>
      <c r="G18" s="7">
        <v>30000</v>
      </c>
      <c r="H18" s="7">
        <v>260890</v>
      </c>
      <c r="I18" s="18">
        <f t="shared" si="0"/>
        <v>678750</v>
      </c>
      <c r="J18" s="19">
        <f t="shared" si="1"/>
        <v>671962.5</v>
      </c>
      <c r="K18" s="19">
        <f t="shared" si="2"/>
        <v>6787.5</v>
      </c>
      <c r="L18" s="19">
        <f t="shared" si="3"/>
        <v>30000</v>
      </c>
      <c r="M18" s="19">
        <f t="shared" si="4"/>
        <v>260890</v>
      </c>
      <c r="N18" s="19">
        <f t="shared" si="5"/>
        <v>708750</v>
      </c>
      <c r="O18" s="22">
        <f t="shared" si="6"/>
        <v>260890</v>
      </c>
      <c r="P18" s="19">
        <f t="shared" si="7"/>
        <v>708750</v>
      </c>
    </row>
    <row r="19" spans="1:16" ht="18.75" x14ac:dyDescent="0.3">
      <c r="A19" s="3">
        <v>15</v>
      </c>
      <c r="B19" s="45"/>
      <c r="C19" s="4" t="s">
        <v>36</v>
      </c>
      <c r="D19" s="6">
        <v>2942830</v>
      </c>
      <c r="E19" s="6">
        <v>1980000</v>
      </c>
      <c r="F19" s="6">
        <v>20000</v>
      </c>
      <c r="G19" s="7">
        <v>932830</v>
      </c>
      <c r="H19" s="7">
        <v>10000</v>
      </c>
      <c r="I19" s="18">
        <f t="shared" si="0"/>
        <v>2000000</v>
      </c>
      <c r="J19" s="19">
        <f t="shared" si="1"/>
        <v>1980000</v>
      </c>
      <c r="K19" s="19">
        <f t="shared" si="2"/>
        <v>20000</v>
      </c>
      <c r="L19" s="19">
        <f t="shared" si="3"/>
        <v>932830</v>
      </c>
      <c r="M19" s="19">
        <f t="shared" si="4"/>
        <v>10000</v>
      </c>
      <c r="N19" s="19">
        <f t="shared" si="5"/>
        <v>2932830</v>
      </c>
      <c r="O19" s="22">
        <f t="shared" si="6"/>
        <v>10000</v>
      </c>
      <c r="P19" s="19">
        <f t="shared" si="7"/>
        <v>2932830</v>
      </c>
    </row>
    <row r="20" spans="1:16" ht="18.75" hidden="1" x14ac:dyDescent="0.25">
      <c r="A20" s="47"/>
      <c r="B20" s="48"/>
      <c r="C20" s="49"/>
      <c r="D20" s="11"/>
      <c r="E20" s="12"/>
      <c r="F20" s="12"/>
      <c r="G20" s="13"/>
      <c r="H20" s="13"/>
      <c r="I20" s="1"/>
      <c r="J20" s="1"/>
      <c r="K20" s="1"/>
      <c r="L20" s="1"/>
      <c r="M20" s="1"/>
      <c r="N20" s="1"/>
      <c r="O20" s="21"/>
      <c r="P20" s="1"/>
    </row>
    <row r="21" spans="1:16" s="26" customFormat="1" ht="18.75" x14ac:dyDescent="0.3">
      <c r="A21" s="39" t="s">
        <v>37</v>
      </c>
      <c r="B21" s="39"/>
      <c r="C21" s="39"/>
      <c r="D21" s="23"/>
      <c r="E21" s="23">
        <f>SUM(E5:E20)</f>
        <v>24427600</v>
      </c>
      <c r="F21" s="23">
        <f>SUM(F5:F20)</f>
        <v>246472</v>
      </c>
      <c r="G21" s="23">
        <f>SUM(G5:G20)</f>
        <v>6758466</v>
      </c>
      <c r="H21" s="23">
        <f>SUM(H5:H20)</f>
        <v>6290736</v>
      </c>
      <c r="I21" s="24"/>
      <c r="J21" s="25">
        <f>SUM(J5:J20)</f>
        <v>24427331.279999997</v>
      </c>
      <c r="K21" s="24">
        <f>SUM(K5:K20)</f>
        <v>246740.72</v>
      </c>
      <c r="L21" s="24">
        <f t="shared" ref="L21:O21" si="8">SUM(L5:L20)</f>
        <v>6758466</v>
      </c>
      <c r="M21" s="24">
        <f>SUM(M5:M20)</f>
        <v>6290736</v>
      </c>
      <c r="N21" s="24">
        <f t="shared" si="8"/>
        <v>31432538</v>
      </c>
      <c r="O21" s="24">
        <f t="shared" si="8"/>
        <v>6290736</v>
      </c>
      <c r="P21" s="24">
        <f>SUM(P5:P20)</f>
        <v>31432538</v>
      </c>
    </row>
    <row r="23" spans="1:16" x14ac:dyDescent="0.25">
      <c r="I23" t="s">
        <v>38</v>
      </c>
    </row>
    <row r="24" spans="1:16" x14ac:dyDescent="0.25">
      <c r="J24" s="16"/>
      <c r="K24" s="16"/>
      <c r="L24" s="16"/>
      <c r="M24" s="16"/>
    </row>
  </sheetData>
  <mergeCells count="16">
    <mergeCell ref="A21:C21"/>
    <mergeCell ref="A1:O1"/>
    <mergeCell ref="B5:B6"/>
    <mergeCell ref="B9:B10"/>
    <mergeCell ref="B16:B17"/>
    <mergeCell ref="B18:B19"/>
    <mergeCell ref="A20:C20"/>
    <mergeCell ref="J2:M2"/>
    <mergeCell ref="J3:M3"/>
    <mergeCell ref="R2:T2"/>
    <mergeCell ref="V3:W3"/>
    <mergeCell ref="A2:A4"/>
    <mergeCell ref="B2:B4"/>
    <mergeCell ref="C2:C4"/>
    <mergeCell ref="P2:P4"/>
    <mergeCell ref="D2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2023-03-22T06:51:59Z</dcterms:created>
  <dcterms:modified xsi:type="dcterms:W3CDTF">2023-03-23T14:07:06Z</dcterms:modified>
</cp:coreProperties>
</file>